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千路汇总" sheetId="2" r:id="rId1"/>
    <sheet name="Sheet1" sheetId="1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8" i="2"/>
  <c r="M11"/>
  <c r="M10"/>
  <c r="L12" s="1"/>
  <c r="M9"/>
  <c r="O12"/>
  <c r="N12"/>
  <c r="J11"/>
  <c r="D12"/>
  <c r="E12"/>
  <c r="F12"/>
  <c r="H12"/>
  <c r="I12"/>
  <c r="C12"/>
  <c r="G6"/>
  <c r="G12" s="1"/>
  <c r="J8"/>
  <c r="J5"/>
  <c r="J6"/>
  <c r="J7"/>
  <c r="J9"/>
  <c r="J10"/>
  <c r="J4"/>
  <c r="J3"/>
  <c r="J12" l="1"/>
</calcChain>
</file>

<file path=xl/sharedStrings.xml><?xml version="1.0" encoding="utf-8"?>
<sst xmlns="http://schemas.openxmlformats.org/spreadsheetml/2006/main" count="44" uniqueCount="36">
  <si>
    <t>期间</t>
    <phoneticPr fontId="1" type="noConversion"/>
  </si>
  <si>
    <t>收入</t>
    <phoneticPr fontId="1" type="noConversion"/>
  </si>
  <si>
    <t>成本</t>
    <phoneticPr fontId="1" type="noConversion"/>
  </si>
  <si>
    <t>管理费用</t>
    <phoneticPr fontId="1" type="noConversion"/>
  </si>
  <si>
    <t>财务费用</t>
    <phoneticPr fontId="1" type="noConversion"/>
  </si>
  <si>
    <t>人数</t>
    <phoneticPr fontId="1" type="noConversion"/>
  </si>
  <si>
    <t>车辆</t>
    <phoneticPr fontId="1" type="noConversion"/>
  </si>
  <si>
    <t>高速费</t>
    <phoneticPr fontId="1" type="noConversion"/>
  </si>
  <si>
    <t>停车费</t>
    <phoneticPr fontId="1" type="noConversion"/>
  </si>
  <si>
    <t>油费</t>
    <phoneticPr fontId="1" type="noConversion"/>
  </si>
  <si>
    <t>修理配套费</t>
    <phoneticPr fontId="1" type="noConversion"/>
  </si>
  <si>
    <t>停车场费用</t>
    <phoneticPr fontId="1" type="noConversion"/>
  </si>
  <si>
    <t>车保险费</t>
    <phoneticPr fontId="1" type="noConversion"/>
  </si>
  <si>
    <t>车上牌费</t>
    <phoneticPr fontId="1" type="noConversion"/>
  </si>
  <si>
    <t>司机学习费</t>
    <phoneticPr fontId="1" type="noConversion"/>
  </si>
  <si>
    <t>车载ETC费</t>
    <phoneticPr fontId="1" type="noConversion"/>
  </si>
  <si>
    <t>营业外支出</t>
    <phoneticPr fontId="1" type="noConversion"/>
  </si>
  <si>
    <t>营业外收入</t>
    <phoneticPr fontId="1" type="noConversion"/>
  </si>
  <si>
    <t>利润</t>
    <phoneticPr fontId="1" type="noConversion"/>
  </si>
  <si>
    <t>税金</t>
    <phoneticPr fontId="1" type="noConversion"/>
  </si>
  <si>
    <t>备注</t>
    <phoneticPr fontId="1" type="noConversion"/>
  </si>
  <si>
    <t>工资为4~5月工资和调整前期按实发工资入帐，本月调回前期的个税社保修理费工资</t>
    <phoneticPr fontId="1" type="noConversion"/>
  </si>
  <si>
    <t>11人</t>
    <phoneticPr fontId="1" type="noConversion"/>
  </si>
  <si>
    <t>15人</t>
    <phoneticPr fontId="1" type="noConversion"/>
  </si>
  <si>
    <t>18人</t>
    <phoneticPr fontId="1" type="noConversion"/>
  </si>
  <si>
    <t>19人</t>
    <phoneticPr fontId="1" type="noConversion"/>
  </si>
  <si>
    <t>20人</t>
    <phoneticPr fontId="1" type="noConversion"/>
  </si>
  <si>
    <t>23人</t>
    <phoneticPr fontId="1" type="noConversion"/>
  </si>
  <si>
    <t>合计</t>
    <phoneticPr fontId="1" type="noConversion"/>
  </si>
  <si>
    <t>千路</t>
    <phoneticPr fontId="1" type="noConversion"/>
  </si>
  <si>
    <t>22人</t>
    <phoneticPr fontId="1" type="noConversion"/>
  </si>
  <si>
    <t>司机工资</t>
    <phoneticPr fontId="1" type="noConversion"/>
  </si>
  <si>
    <t>管理客服工资</t>
    <phoneticPr fontId="1" type="noConversion"/>
  </si>
  <si>
    <t>油费</t>
    <phoneticPr fontId="1" type="noConversion"/>
  </si>
  <si>
    <t>高速费</t>
    <phoneticPr fontId="1" type="noConversion"/>
  </si>
  <si>
    <t>2月付1~2月工资</t>
    <phoneticPr fontId="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</si>
</sst>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3" fontId="0" fillId="0" borderId="0" xfId="1" applyFont="1">
      <alignment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43" fontId="4" fillId="0" borderId="0" xfId="1" applyFont="1">
      <alignment vertical="center"/>
    </xf>
    <xf numFmtId="0" fontId="3" fillId="3" borderId="0" xfId="0" applyFont="1" applyFill="1">
      <alignment vertical="center"/>
    </xf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3" fontId="3" fillId="5" borderId="1" xfId="1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3" fillId="5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3" fontId="3" fillId="5" borderId="2" xfId="1" applyFont="1" applyFill="1" applyBorder="1" applyAlignment="1">
      <alignment horizontal="center" vertical="center"/>
    </xf>
    <xf numFmtId="43" fontId="3" fillId="5" borderId="3" xfId="1" applyFont="1" applyFill="1" applyBorder="1" applyAlignment="1">
      <alignment horizontal="center" vertical="center"/>
    </xf>
    <xf numFmtId="43" fontId="3" fillId="5" borderId="4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left" vertical="center"/>
    </xf>
    <xf numFmtId="43" fontId="3" fillId="2" borderId="6" xfId="1" applyFont="1" applyFill="1" applyBorder="1" applyAlignment="1">
      <alignment horizontal="left" vertical="center"/>
    </xf>
    <xf numFmtId="43" fontId="3" fillId="0" borderId="5" xfId="1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4" borderId="5" xfId="1" applyFont="1" applyFill="1" applyBorder="1" applyAlignment="1">
      <alignment horizontal="center" vertical="center"/>
    </xf>
    <xf numFmtId="43" fontId="3" fillId="4" borderId="6" xfId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17" sqref="N17"/>
    </sheetView>
  </sheetViews>
  <sheetFormatPr defaultRowHeight="13.5"/>
  <cols>
    <col min="3" max="3" width="17.5" customWidth="1"/>
    <col min="4" max="4" width="17.25" customWidth="1"/>
    <col min="5" max="5" width="12.125" customWidth="1"/>
    <col min="6" max="6" width="17.125" customWidth="1"/>
    <col min="7" max="7" width="15.625" customWidth="1"/>
    <col min="8" max="8" width="13.5" customWidth="1"/>
    <col min="9" max="9" width="15.125" customWidth="1"/>
    <col min="10" max="10" width="15.5" customWidth="1"/>
    <col min="11" max="11" width="1.5" customWidth="1"/>
    <col min="12" max="12" width="15.125" customWidth="1"/>
    <col min="13" max="13" width="17" customWidth="1"/>
    <col min="14" max="15" width="15.5" customWidth="1"/>
    <col min="16" max="16" width="31.25" customWidth="1"/>
  </cols>
  <sheetData>
    <row r="1" spans="1:16">
      <c r="A1" s="9" t="s">
        <v>29</v>
      </c>
    </row>
    <row r="2" spans="1:16" ht="20.100000000000001" customHeight="1">
      <c r="A2" s="5" t="s">
        <v>0</v>
      </c>
      <c r="B2" s="5" t="s">
        <v>5</v>
      </c>
      <c r="C2" s="6" t="s">
        <v>1</v>
      </c>
      <c r="D2" s="6" t="s">
        <v>2</v>
      </c>
      <c r="E2" s="6" t="s">
        <v>19</v>
      </c>
      <c r="F2" s="7" t="s">
        <v>3</v>
      </c>
      <c r="G2" s="6" t="s">
        <v>4</v>
      </c>
      <c r="H2" s="6" t="s">
        <v>16</v>
      </c>
      <c r="I2" s="6" t="s">
        <v>17</v>
      </c>
      <c r="J2" s="6" t="s">
        <v>18</v>
      </c>
      <c r="K2" s="18"/>
      <c r="L2" s="7" t="s">
        <v>31</v>
      </c>
      <c r="M2" s="7" t="s">
        <v>32</v>
      </c>
      <c r="N2" s="7" t="s">
        <v>33</v>
      </c>
      <c r="O2" s="7" t="s">
        <v>34</v>
      </c>
      <c r="P2" s="6" t="s">
        <v>20</v>
      </c>
    </row>
    <row r="3" spans="1:16" ht="20.100000000000001" customHeight="1">
      <c r="A3" s="2">
        <v>2019.01</v>
      </c>
      <c r="B3" s="3" t="s">
        <v>22</v>
      </c>
      <c r="C3" s="3">
        <v>254988.44</v>
      </c>
      <c r="D3" s="3"/>
      <c r="E3" s="3"/>
      <c r="F3" s="3">
        <v>183420.05</v>
      </c>
      <c r="G3" s="3">
        <v>228.7</v>
      </c>
      <c r="H3" s="3"/>
      <c r="I3" s="3"/>
      <c r="J3" s="3">
        <f>C3-D3-F3-G3-H3+I3</f>
        <v>71339.690000000017</v>
      </c>
      <c r="K3" s="19"/>
      <c r="L3" s="3"/>
      <c r="M3" s="3"/>
      <c r="N3" s="3">
        <v>1933.53</v>
      </c>
      <c r="O3" s="3"/>
      <c r="P3" s="2"/>
    </row>
    <row r="4" spans="1:16" ht="20.100000000000001" customHeight="1">
      <c r="A4" s="5">
        <v>2019.02</v>
      </c>
      <c r="B4" s="6" t="s">
        <v>22</v>
      </c>
      <c r="C4" s="6">
        <v>281598.38</v>
      </c>
      <c r="D4" s="6"/>
      <c r="E4" s="6">
        <v>7935.48</v>
      </c>
      <c r="F4" s="6">
        <v>462701.79</v>
      </c>
      <c r="G4" s="6">
        <v>566.47</v>
      </c>
      <c r="H4" s="6"/>
      <c r="I4" s="6">
        <v>568.29</v>
      </c>
      <c r="J4" s="6">
        <f t="shared" ref="J4:J11" si="0">C4-D4-F4-G4-H4+I4-E4</f>
        <v>-189037.06999999998</v>
      </c>
      <c r="K4" s="19"/>
      <c r="L4" s="21">
        <v>229129.15</v>
      </c>
      <c r="M4" s="22"/>
      <c r="N4" s="7">
        <v>3781.71</v>
      </c>
      <c r="O4" s="7">
        <v>13626.59</v>
      </c>
      <c r="P4" s="5" t="s">
        <v>35</v>
      </c>
    </row>
    <row r="5" spans="1:16" ht="20.100000000000001" customHeight="1">
      <c r="A5" s="2">
        <v>2019.03</v>
      </c>
      <c r="B5" s="3" t="s">
        <v>23</v>
      </c>
      <c r="C5" s="3">
        <v>420193.45</v>
      </c>
      <c r="D5" s="3"/>
      <c r="E5" s="3">
        <v>0.48</v>
      </c>
      <c r="F5" s="3">
        <v>432085.29</v>
      </c>
      <c r="G5" s="3">
        <v>7133.08</v>
      </c>
      <c r="H5" s="3"/>
      <c r="I5" s="3"/>
      <c r="J5" s="3">
        <f t="shared" si="0"/>
        <v>-19025.399999999969</v>
      </c>
      <c r="K5" s="19"/>
      <c r="L5" s="23">
        <v>160681.81</v>
      </c>
      <c r="M5" s="24"/>
      <c r="N5" s="3">
        <v>18688.63</v>
      </c>
      <c r="O5" s="3">
        <v>55689.72</v>
      </c>
      <c r="P5" s="2"/>
    </row>
    <row r="6" spans="1:16" ht="20.100000000000001" customHeight="1">
      <c r="A6" s="5">
        <v>2019.04</v>
      </c>
      <c r="B6" s="6" t="s">
        <v>24</v>
      </c>
      <c r="C6" s="6">
        <v>557333.31000000006</v>
      </c>
      <c r="D6" s="6">
        <v>12989.43</v>
      </c>
      <c r="E6" s="6">
        <v>12.05</v>
      </c>
      <c r="F6" s="6">
        <v>435174</v>
      </c>
      <c r="G6" s="6">
        <f>1636.27-170.16</f>
        <v>1466.11</v>
      </c>
      <c r="H6" s="6"/>
      <c r="I6" s="6">
        <v>743.12</v>
      </c>
      <c r="J6" s="6">
        <f t="shared" si="0"/>
        <v>108434.84</v>
      </c>
      <c r="K6" s="19"/>
      <c r="L6" s="25">
        <v>173965.65</v>
      </c>
      <c r="M6" s="26"/>
      <c r="N6" s="7">
        <v>5095.7700000000004</v>
      </c>
      <c r="O6" s="7">
        <v>49838.41</v>
      </c>
      <c r="P6" s="5"/>
    </row>
    <row r="7" spans="1:16" ht="49.5" customHeight="1">
      <c r="A7" s="2">
        <v>2019.05</v>
      </c>
      <c r="B7" s="3" t="s">
        <v>25</v>
      </c>
      <c r="C7" s="3">
        <v>530166.5</v>
      </c>
      <c r="D7" s="3">
        <v>30302.5</v>
      </c>
      <c r="E7" s="3">
        <v>12</v>
      </c>
      <c r="F7" s="3">
        <v>989978.56</v>
      </c>
      <c r="G7" s="3">
        <v>13500.46</v>
      </c>
      <c r="H7" s="3"/>
      <c r="I7" s="3">
        <v>1209.53</v>
      </c>
      <c r="J7" s="3">
        <f t="shared" si="0"/>
        <v>-502417.49000000005</v>
      </c>
      <c r="K7" s="19"/>
      <c r="L7" s="23">
        <v>633226.6</v>
      </c>
      <c r="M7" s="24"/>
      <c r="N7" s="3">
        <v>108965.57</v>
      </c>
      <c r="O7" s="3">
        <v>114594.17</v>
      </c>
      <c r="P7" s="4" t="s">
        <v>21</v>
      </c>
    </row>
    <row r="8" spans="1:16" ht="20.100000000000001" customHeight="1">
      <c r="A8" s="5">
        <v>2019.06</v>
      </c>
      <c r="B8" s="6" t="s">
        <v>25</v>
      </c>
      <c r="C8" s="6">
        <v>679930.8</v>
      </c>
      <c r="D8" s="6">
        <v>128163.26</v>
      </c>
      <c r="E8" s="6"/>
      <c r="F8" s="6">
        <v>509458.97</v>
      </c>
      <c r="G8" s="6">
        <v>1259.3800000000001</v>
      </c>
      <c r="H8" s="6">
        <v>198.62</v>
      </c>
      <c r="I8" s="6">
        <v>7.0000000000000007E-2</v>
      </c>
      <c r="J8" s="6">
        <f t="shared" si="0"/>
        <v>40850.640000000065</v>
      </c>
      <c r="K8" s="19"/>
      <c r="L8" s="25">
        <f>274190.99+8650</f>
        <v>282840.99</v>
      </c>
      <c r="M8" s="26"/>
      <c r="N8" s="7">
        <v>42066.5</v>
      </c>
      <c r="O8" s="29">
        <v>38882.370000000003</v>
      </c>
      <c r="P8" s="16"/>
    </row>
    <row r="9" spans="1:16" ht="22.5" customHeight="1">
      <c r="A9" s="2">
        <v>2019.07</v>
      </c>
      <c r="B9" s="3" t="s">
        <v>26</v>
      </c>
      <c r="C9" s="3">
        <v>1195555.67</v>
      </c>
      <c r="D9" s="3">
        <v>762450.97</v>
      </c>
      <c r="E9" s="3"/>
      <c r="F9" s="3">
        <v>271495.61</v>
      </c>
      <c r="G9" s="3">
        <v>-429.26</v>
      </c>
      <c r="H9" s="3"/>
      <c r="I9" s="3">
        <v>189.23</v>
      </c>
      <c r="J9" s="3">
        <f t="shared" si="0"/>
        <v>162227.57999999999</v>
      </c>
      <c r="K9" s="19"/>
      <c r="L9" s="3">
        <v>368451.46</v>
      </c>
      <c r="M9" s="3">
        <f>72411.25+10000</f>
        <v>82411.25</v>
      </c>
      <c r="N9" s="13">
        <v>54585.79</v>
      </c>
      <c r="O9" s="13">
        <v>49038.55</v>
      </c>
      <c r="P9" s="17"/>
    </row>
    <row r="10" spans="1:16" ht="24" customHeight="1">
      <c r="A10" s="5">
        <v>2019.08</v>
      </c>
      <c r="B10" s="6" t="s">
        <v>27</v>
      </c>
      <c r="C10" s="6">
        <v>1149020.42</v>
      </c>
      <c r="D10" s="6">
        <v>775305.9</v>
      </c>
      <c r="E10" s="6"/>
      <c r="F10" s="6">
        <v>305501.34000000003</v>
      </c>
      <c r="G10" s="6">
        <v>-32232.26</v>
      </c>
      <c r="H10" s="6"/>
      <c r="I10" s="6">
        <v>4.54</v>
      </c>
      <c r="J10" s="6">
        <f t="shared" si="0"/>
        <v>100449.97999999986</v>
      </c>
      <c r="K10" s="19"/>
      <c r="L10" s="7">
        <v>376391.25</v>
      </c>
      <c r="M10" s="7">
        <f>76820+14428.25</f>
        <v>91248.25</v>
      </c>
      <c r="N10" s="7">
        <v>53380.09</v>
      </c>
      <c r="O10" s="7">
        <v>109336.95</v>
      </c>
      <c r="P10" s="16"/>
    </row>
    <row r="11" spans="1:16" s="14" customFormat="1" ht="23.25" customHeight="1">
      <c r="A11" s="12">
        <v>2019.09</v>
      </c>
      <c r="B11" s="13" t="s">
        <v>30</v>
      </c>
      <c r="C11" s="13">
        <v>867359.82</v>
      </c>
      <c r="D11" s="13">
        <v>618061.84</v>
      </c>
      <c r="E11" s="13"/>
      <c r="F11" s="13">
        <v>319583.96000000002</v>
      </c>
      <c r="G11" s="13">
        <v>14554.02</v>
      </c>
      <c r="H11" s="13"/>
      <c r="I11" s="13">
        <v>1.88</v>
      </c>
      <c r="J11" s="13">
        <f t="shared" si="0"/>
        <v>-84838.120000000039</v>
      </c>
      <c r="K11" s="19"/>
      <c r="L11" s="13">
        <v>172951.21</v>
      </c>
      <c r="M11" s="13">
        <f>72081+12479.11</f>
        <v>84560.11</v>
      </c>
      <c r="N11" s="13">
        <v>79977.86</v>
      </c>
      <c r="O11" s="13">
        <v>111768.13</v>
      </c>
      <c r="P11" s="15"/>
    </row>
    <row r="12" spans="1:16" ht="20.100000000000001" customHeight="1">
      <c r="A12" s="10" t="s">
        <v>28</v>
      </c>
      <c r="B12" s="11"/>
      <c r="C12" s="11">
        <f>SUM(C3:C11)</f>
        <v>5936146.79</v>
      </c>
      <c r="D12" s="11">
        <f t="shared" ref="D12:J12" si="1">SUM(D3:D11)</f>
        <v>2327273.9</v>
      </c>
      <c r="E12" s="11">
        <f t="shared" si="1"/>
        <v>7960.0099999999993</v>
      </c>
      <c r="F12" s="11">
        <f t="shared" si="1"/>
        <v>3909399.57</v>
      </c>
      <c r="G12" s="11">
        <f t="shared" si="1"/>
        <v>6046.7000000000044</v>
      </c>
      <c r="H12" s="11">
        <f t="shared" si="1"/>
        <v>198.62</v>
      </c>
      <c r="I12" s="11">
        <f t="shared" si="1"/>
        <v>2716.66</v>
      </c>
      <c r="J12" s="11">
        <f t="shared" si="1"/>
        <v>-312015.35000000003</v>
      </c>
      <c r="K12" s="20"/>
      <c r="L12" s="27">
        <f>SUM(L4:M11)</f>
        <v>2655857.73</v>
      </c>
      <c r="M12" s="28"/>
      <c r="N12" s="11">
        <f>SUM(N3:N11)</f>
        <v>368475.45</v>
      </c>
      <c r="O12" s="11">
        <f>SUM(O3:O11)</f>
        <v>542774.89</v>
      </c>
      <c r="P12" s="10"/>
    </row>
    <row r="13" spans="1:16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6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6">
      <c r="J15" s="1"/>
      <c r="K15" s="1"/>
      <c r="L15" s="1"/>
      <c r="M15" s="1"/>
      <c r="N15" s="1"/>
      <c r="O15" s="1"/>
    </row>
    <row r="18" spans="10:15">
      <c r="J18" s="8"/>
      <c r="K18" s="8"/>
      <c r="L18" s="8"/>
      <c r="M18" s="8"/>
      <c r="N18" s="8"/>
      <c r="O18" s="8"/>
    </row>
  </sheetData>
  <mergeCells count="7">
    <mergeCell ref="K2:K12"/>
    <mergeCell ref="L4:M4"/>
    <mergeCell ref="L5:M5"/>
    <mergeCell ref="L6:M6"/>
    <mergeCell ref="L7:M7"/>
    <mergeCell ref="L8:M8"/>
    <mergeCell ref="L12:M1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C10"/>
  <sheetViews>
    <sheetView workbookViewId="0">
      <selection activeCell="G30" sqref="G30"/>
    </sheetView>
  </sheetViews>
  <sheetFormatPr defaultRowHeight="13.5"/>
  <cols>
    <col min="2" max="3" width="5.5" customWidth="1"/>
    <col min="4" max="29" width="13.125" style="1" customWidth="1"/>
  </cols>
  <sheetData>
    <row r="2" spans="1:22">
      <c r="A2" t="s">
        <v>0</v>
      </c>
      <c r="B2" t="s">
        <v>5</v>
      </c>
      <c r="C2" t="s">
        <v>6</v>
      </c>
      <c r="D2" s="1" t="s">
        <v>1</v>
      </c>
      <c r="E2" s="1" t="s">
        <v>2</v>
      </c>
      <c r="K2" s="1" t="s">
        <v>3</v>
      </c>
      <c r="V2" s="1" t="s">
        <v>4</v>
      </c>
    </row>
    <row r="3" spans="1:22">
      <c r="A3">
        <v>2019.01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  <c r="R3" s="1" t="s">
        <v>14</v>
      </c>
      <c r="S3" s="1" t="s">
        <v>15</v>
      </c>
    </row>
    <row r="4" spans="1:22">
      <c r="A4">
        <v>2019.02</v>
      </c>
      <c r="D4" s="1">
        <v>254988.44</v>
      </c>
    </row>
    <row r="5" spans="1:22">
      <c r="A5">
        <v>2019.03</v>
      </c>
    </row>
    <row r="6" spans="1:22">
      <c r="A6">
        <v>2019.04</v>
      </c>
    </row>
    <row r="7" spans="1:22">
      <c r="A7">
        <v>2019.05</v>
      </c>
    </row>
    <row r="8" spans="1:22">
      <c r="A8">
        <v>2019.06</v>
      </c>
    </row>
    <row r="9" spans="1:22">
      <c r="A9">
        <v>2019.07</v>
      </c>
    </row>
    <row r="10" spans="1:22">
      <c r="A10">
        <v>2019.08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千路汇总</vt:lpstr>
      <vt:lpstr>Sheet1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2019-10-28T08:41:22Z</dcterms:modified>
</cp:coreProperties>
</file>